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raars01\Desktop\"/>
    </mc:Choice>
  </mc:AlternateContent>
  <xr:revisionPtr revIDLastSave="0" documentId="8_{DB19E200-F539-4A0D-9172-78FEB962B386}" xr6:coauthVersionLast="45" xr6:coauthVersionMax="45" xr10:uidLastSave="{00000000-0000-0000-0000-000000000000}"/>
  <bookViews>
    <workbookView showHorizontalScroll="0" xWindow="-38520" yWindow="-120" windowWidth="38640" windowHeight="21840" xr2:uid="{FA223362-70AE-4025-A8E5-F780C3288601}"/>
  </bookViews>
  <sheets>
    <sheet name="Aide financière potentielle" sheetId="4" r:id="rId1"/>
    <sheet name="Calculateur test" sheetId="5" state="hidden" r:id="rId2"/>
  </sheets>
  <definedNames>
    <definedName name="_xlnm.Print_Area" localSheetId="0">'Aide financière potentielle'!$A$1:$D$39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4" l="1"/>
  <c r="J31" i="4"/>
  <c r="J30" i="4"/>
  <c r="J29" i="4"/>
  <c r="J28" i="4"/>
  <c r="J27" i="4"/>
  <c r="D3" i="5" l="1"/>
  <c r="F10" i="5" s="1"/>
  <c r="E31" i="4" s="1"/>
  <c r="C13" i="5"/>
  <c r="C12" i="5"/>
  <c r="C11" i="5"/>
  <c r="C10" i="5"/>
  <c r="C9" i="5"/>
  <c r="C8" i="5"/>
  <c r="C7" i="5"/>
  <c r="C6" i="5"/>
  <c r="G11" i="5" s="1"/>
  <c r="G32" i="4" s="1"/>
  <c r="F8" i="5" l="1"/>
  <c r="E29" i="4" s="1"/>
  <c r="F11" i="5"/>
  <c r="G7" i="5"/>
  <c r="G28" i="4" s="1"/>
  <c r="G9" i="5"/>
  <c r="G30" i="4" s="1"/>
  <c r="G6" i="5"/>
  <c r="G27" i="4" s="1"/>
  <c r="G8" i="5"/>
  <c r="G29" i="4" s="1"/>
  <c r="F6" i="5"/>
  <c r="E27" i="4" s="1"/>
  <c r="F7" i="5"/>
  <c r="E28" i="4" s="1"/>
  <c r="F9" i="5"/>
  <c r="E30" i="4" s="1"/>
  <c r="G10" i="5"/>
  <c r="I10" i="5" l="1"/>
  <c r="B31" i="4" s="1"/>
  <c r="G31" i="4"/>
  <c r="I8" i="5"/>
  <c r="I11" i="5"/>
  <c r="E32" i="4"/>
  <c r="I7" i="5"/>
  <c r="I9" i="5"/>
  <c r="I6" i="5"/>
  <c r="L31" i="4" l="1"/>
  <c r="B28" i="4"/>
  <c r="L28" i="4"/>
  <c r="B27" i="4"/>
  <c r="L27" i="4"/>
  <c r="B32" i="4"/>
  <c r="L32" i="4"/>
  <c r="B30" i="4"/>
  <c r="L30" i="4"/>
  <c r="B29" i="4"/>
  <c r="L29" i="4"/>
  <c r="I12" i="5"/>
  <c r="I13" i="5" l="1"/>
  <c r="I14" i="5" s="1"/>
  <c r="B38" i="4" s="1"/>
  <c r="B34" i="4"/>
  <c r="B36" i="4" l="1"/>
</calcChain>
</file>

<file path=xl/sharedStrings.xml><?xml version="1.0" encoding="utf-8"?>
<sst xmlns="http://schemas.openxmlformats.org/spreadsheetml/2006/main" count="99" uniqueCount="65">
  <si>
    <t>Bas-Saint-Laurent / Saguenay–Lac-Saint-Jean / Abitibi-Témiscamingue / Côte-Nord /Nord-du-Québec / Gaspésie–Îles-de-la-Madeleine</t>
  </si>
  <si>
    <t>Capitale-Nationale, Outaouais et Chaudière-Appalaches</t>
  </si>
  <si>
    <t>Mauricie, Estrie et Centre-du-Québec</t>
  </si>
  <si>
    <t>Montérégie, Montréal, Laval, Lanaudière et Laurentides</t>
  </si>
  <si>
    <t>Superficie</t>
  </si>
  <si>
    <t>ha</t>
  </si>
  <si>
    <t>Outil de calcul pour l'estimation de l'aide financière potentielle</t>
  </si>
  <si>
    <t>Superficies projetées pour la saison 2022</t>
  </si>
  <si>
    <t>Superficie totale exploitable</t>
  </si>
  <si>
    <t>Superficie en grandes cultures annuelles admissibles</t>
  </si>
  <si>
    <t>Superficie en maïs-grain et maïs fourrager</t>
  </si>
  <si>
    <t>Superficie en soya</t>
  </si>
  <si>
    <t>Superficie en grande culture annuelles certifiées biologiques</t>
  </si>
  <si>
    <t>Superficie en cultures horticoles annuelles admissibles</t>
  </si>
  <si>
    <t>Superficie en maïs sucré</t>
  </si>
  <si>
    <t>Superficie en culture horticoles annuelles certifiées biologiques</t>
  </si>
  <si>
    <t>Pratique agroenvironnementale</t>
  </si>
  <si>
    <t>Aide financière</t>
  </si>
  <si>
    <t>1- Diversification des cultures</t>
  </si>
  <si>
    <t>2- Protection des sols hors saison</t>
  </si>
  <si>
    <t>3.1- Réduction de l'usage des herbicides - grandes cultures annuelles</t>
  </si>
  <si>
    <t>3.2- Réduction de l'usage des herbicides - cultures horticoles annuelles</t>
  </si>
  <si>
    <t>4- Utilisation de semences non traitées aux insecticides</t>
  </si>
  <si>
    <t>5- Aménagement favorables à la biodiversité</t>
  </si>
  <si>
    <t>Modifier seulement les données en vert</t>
  </si>
  <si>
    <t>Groupe de la région administrative:</t>
  </si>
  <si>
    <t>(1, 2, 3 ou 4)</t>
  </si>
  <si>
    <t>Superficies de la demande d'aide :</t>
  </si>
  <si>
    <t>Pratique</t>
  </si>
  <si>
    <t>Taux régional</t>
  </si>
  <si>
    <t>Superficie applicable</t>
  </si>
  <si>
    <t>Taux appl.</t>
  </si>
  <si>
    <t>Totale exploitable</t>
  </si>
  <si>
    <t>Grandes cultures</t>
  </si>
  <si>
    <t>Maïs grain et fourrager</t>
  </si>
  <si>
    <t>3.1</t>
  </si>
  <si>
    <t>Soya</t>
  </si>
  <si>
    <t>3.2</t>
  </si>
  <si>
    <t>Grandes cultures BIO</t>
  </si>
  <si>
    <t>Cultures horticoles</t>
  </si>
  <si>
    <t>Maïs sucré</t>
  </si>
  <si>
    <t>Total</t>
  </si>
  <si>
    <t>Cultures horticoles BIO</t>
  </si>
  <si>
    <t>Aide</t>
  </si>
  <si>
    <t>Avance</t>
  </si>
  <si>
    <t>Taux par groupe de régions administratives</t>
  </si>
  <si>
    <t>Groupe 1</t>
  </si>
  <si>
    <t>Groupe 2</t>
  </si>
  <si>
    <t>Groupe 3</t>
  </si>
  <si>
    <t>Groupe 4</t>
  </si>
  <si>
    <t>Régions administratives par groupe</t>
  </si>
  <si>
    <t>01, 02, 08, 09, 10, 11</t>
  </si>
  <si>
    <t>03, 07, 12</t>
  </si>
  <si>
    <t>04, 05, 17</t>
  </si>
  <si>
    <t>06, 13, 14, 15, 16</t>
  </si>
  <si>
    <t>Calcul de l'aide financière potentielle (estimée)</t>
  </si>
  <si>
    <t>Aide financière potentielle (estimée)</t>
  </si>
  <si>
    <t>Montant de l'avance (estimée)</t>
  </si>
  <si>
    <t>Taux application</t>
  </si>
  <si>
    <t>x</t>
  </si>
  <si>
    <t>=</t>
  </si>
  <si>
    <t>Détail du calcul par pratique</t>
  </si>
  <si>
    <t>Région administrative (choisir dans la liste déroulante)</t>
  </si>
  <si>
    <t>ha (une superficie doit obligatoirement être saisie dans ce champs)</t>
  </si>
  <si>
    <t>Attention: cet outil est destiné uniquement à la formation et à la démonstration.
Les résultats présentés ne remplacent en aucun cas le calcul réel de l'aide financière qui pourrait être effectué par un client dans son formulaire en ligne.
Ces résultats pourraient être influencés par d'autres facteurs qui ne sont pas pris en compte par cet outil.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</si>
</sst>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quot;_);\(#,##0\ &quot;$&quot;\)"/>
    <numFmt numFmtId="164" formatCode="#,##0\ &quot;$&quot;"/>
    <numFmt numFmtId="165" formatCode="#,##0.0"/>
    <numFmt numFmtId="166" formatCode="#,##0.00\ &quot;$&quot;"/>
  </numFmts>
  <fonts count="7" x14ac:knownFonts="1">
    <font>
      <sz val="11"/>
      <color theme="1"/>
      <name val="Arial"/>
      <family val="2"/>
    </font>
    <font>
      <b/>
      <sz val="11"/>
      <color theme="1"/>
      <name val="Arial"/>
      <family val="2"/>
    </font>
    <font>
      <b/>
      <sz val="14"/>
      <color theme="1"/>
      <name val="Arial"/>
      <family val="2"/>
    </font>
    <font>
      <b/>
      <sz val="12"/>
      <color theme="1"/>
      <name val="Arial"/>
      <family val="2"/>
    </font>
    <font>
      <sz val="12"/>
      <color theme="1"/>
      <name val="Arial"/>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s>
  <cellStyleXfs count="1">
    <xf numFmtId="0" fontId="0" fillId="0" borderId="0"/>
  </cellStyleXfs>
  <cellXfs count="60">
    <xf numFmtId="0" fontId="0" fillId="0" borderId="0" xfId="0"/>
    <xf numFmtId="0" fontId="1" fillId="0" borderId="0" xfId="0" applyFont="1"/>
    <xf numFmtId="0" fontId="0" fillId="0" borderId="0" xfId="0" applyProtection="1">
      <protection locked="0"/>
    </xf>
    <xf numFmtId="0" fontId="0" fillId="0" borderId="1" xfId="0" applyFill="1" applyBorder="1" applyAlignment="1" applyProtection="1">
      <alignment vertical="center"/>
      <protection locked="0"/>
    </xf>
    <xf numFmtId="0" fontId="0" fillId="0" borderId="3" xfId="0" applyFill="1" applyBorder="1" applyAlignment="1" applyProtection="1">
      <alignment vertical="center"/>
      <protection locked="0"/>
    </xf>
    <xf numFmtId="0" fontId="2" fillId="0" borderId="0" xfId="0" applyFont="1" applyProtection="1"/>
    <xf numFmtId="0" fontId="0" fillId="0" borderId="0" xfId="0" applyProtection="1"/>
    <xf numFmtId="0" fontId="1" fillId="0" borderId="0" xfId="0" applyFont="1" applyProtection="1"/>
    <xf numFmtId="0" fontId="3" fillId="2" borderId="0" xfId="0" applyFont="1" applyFill="1" applyBorder="1" applyProtection="1"/>
    <xf numFmtId="0" fontId="1" fillId="2" borderId="0" xfId="0" applyFont="1" applyFill="1" applyBorder="1" applyProtection="1"/>
    <xf numFmtId="0" fontId="1" fillId="2" borderId="0" xfId="0" applyFont="1" applyFill="1" applyBorder="1" applyAlignment="1" applyProtection="1">
      <alignment wrapText="1"/>
    </xf>
    <xf numFmtId="0" fontId="0" fillId="0" borderId="0" xfId="0" applyFill="1" applyBorder="1" applyProtection="1"/>
    <xf numFmtId="0" fontId="0" fillId="0" borderId="0" xfId="0" applyFill="1" applyBorder="1" applyAlignment="1" applyProtection="1">
      <alignment horizontal="right"/>
    </xf>
    <xf numFmtId="0" fontId="0" fillId="0" borderId="0" xfId="0" applyFill="1" applyBorder="1" applyAlignment="1" applyProtection="1">
      <alignment vertical="center"/>
    </xf>
    <xf numFmtId="5" fontId="0" fillId="0" borderId="0" xfId="0" applyNumberFormat="1" applyFill="1" applyBorder="1" applyAlignment="1" applyProtection="1">
      <alignment horizontal="left" vertical="center"/>
    </xf>
    <xf numFmtId="0" fontId="1" fillId="2" borderId="0" xfId="0" applyFont="1" applyFill="1" applyBorder="1" applyAlignment="1" applyProtection="1">
      <alignment horizontal="left"/>
    </xf>
    <xf numFmtId="164" fontId="0" fillId="0" borderId="0" xfId="0" applyNumberFormat="1" applyFill="1" applyBorder="1" applyAlignment="1" applyProtection="1">
      <alignment horizontal="left" vertical="center"/>
    </xf>
    <xf numFmtId="0" fontId="0" fillId="0" borderId="0" xfId="0" applyFont="1" applyFill="1" applyBorder="1" applyAlignment="1" applyProtection="1">
      <alignment horizontal="right"/>
    </xf>
    <xf numFmtId="0" fontId="1" fillId="2" borderId="0" xfId="0" applyFont="1" applyFill="1" applyBorder="1" applyAlignment="1" applyProtection="1">
      <alignment horizontal="left" wrapText="1"/>
    </xf>
    <xf numFmtId="0" fontId="0" fillId="0" borderId="0" xfId="0" applyFill="1" applyBorder="1" applyAlignment="1" applyProtection="1">
      <alignment horizontal="right" wrapText="1"/>
    </xf>
    <xf numFmtId="0" fontId="0" fillId="0" borderId="0" xfId="0" applyFill="1" applyBorder="1" applyAlignment="1" applyProtection="1">
      <alignment horizontal="left"/>
    </xf>
    <xf numFmtId="0" fontId="0" fillId="0" borderId="0" xfId="0" applyAlignment="1" applyProtection="1">
      <alignment horizontal="right"/>
    </xf>
    <xf numFmtId="0" fontId="0" fillId="2" borderId="0" xfId="0" applyFill="1" applyBorder="1" applyAlignment="1" applyProtection="1">
      <alignment vertical="center"/>
    </xf>
    <xf numFmtId="5" fontId="0" fillId="2" borderId="0" xfId="0" applyNumberFormat="1" applyFill="1" applyBorder="1" applyAlignment="1" applyProtection="1">
      <alignment horizontal="left" vertical="center"/>
    </xf>
    <xf numFmtId="0" fontId="1" fillId="2" borderId="0" xfId="0" applyFont="1" applyFill="1" applyBorder="1" applyAlignment="1" applyProtection="1"/>
    <xf numFmtId="0" fontId="2" fillId="2" borderId="0" xfId="0" applyFont="1" applyFill="1" applyBorder="1" applyAlignment="1" applyProtection="1">
      <alignment horizontal="left"/>
    </xf>
    <xf numFmtId="0" fontId="2" fillId="0" borderId="0" xfId="0" applyFont="1" applyFill="1" applyBorder="1" applyAlignment="1" applyProtection="1">
      <alignment vertical="center"/>
    </xf>
    <xf numFmtId="0" fontId="1" fillId="3" borderId="0" xfId="0" applyFont="1" applyFill="1"/>
    <xf numFmtId="0" fontId="0" fillId="3" borderId="0" xfId="0" applyFill="1"/>
    <xf numFmtId="49" fontId="0" fillId="0" borderId="0" xfId="0" applyNumberFormat="1"/>
    <xf numFmtId="0" fontId="1" fillId="0" borderId="0" xfId="0" applyFont="1" applyAlignment="1">
      <alignment horizontal="right"/>
    </xf>
    <xf numFmtId="0" fontId="1" fillId="0" borderId="0" xfId="0" applyFont="1" applyAlignment="1">
      <alignment horizontal="left" indent="1"/>
    </xf>
    <xf numFmtId="165" fontId="0" fillId="3" borderId="0" xfId="0" applyNumberFormat="1" applyFill="1"/>
    <xf numFmtId="165" fontId="0" fillId="0" borderId="0" xfId="0" applyNumberFormat="1"/>
    <xf numFmtId="2" fontId="0" fillId="0" borderId="0" xfId="0" applyNumberFormat="1"/>
    <xf numFmtId="4" fontId="1" fillId="0" borderId="0" xfId="0" applyNumberFormat="1" applyFont="1"/>
    <xf numFmtId="4" fontId="1" fillId="0" borderId="4" xfId="0" applyNumberFormat="1" applyFont="1" applyBorder="1"/>
    <xf numFmtId="0" fontId="1" fillId="0" borderId="5" xfId="0" applyFont="1" applyBorder="1" applyAlignment="1">
      <alignment horizontal="right"/>
    </xf>
    <xf numFmtId="0" fontId="1" fillId="0" borderId="5" xfId="0" applyFont="1" applyBorder="1"/>
    <xf numFmtId="0" fontId="1" fillId="0" borderId="6" xfId="0" applyFont="1" applyBorder="1"/>
    <xf numFmtId="0" fontId="1" fillId="0" borderId="7" xfId="0" applyFont="1" applyBorder="1" applyAlignment="1">
      <alignment horizontal="right"/>
    </xf>
    <xf numFmtId="0" fontId="0" fillId="0" borderId="7" xfId="0" applyBorder="1"/>
    <xf numFmtId="0" fontId="0" fillId="0" borderId="8" xfId="0" applyBorder="1"/>
    <xf numFmtId="0" fontId="0" fillId="0" borderId="1" xfId="0" applyFill="1" applyBorder="1" applyProtection="1">
      <protection locked="0"/>
    </xf>
    <xf numFmtId="0" fontId="0" fillId="0" borderId="2" xfId="0" applyFill="1" applyBorder="1" applyAlignment="1" applyProtection="1">
      <alignment vertical="center"/>
      <protection locked="0"/>
    </xf>
    <xf numFmtId="166" fontId="0" fillId="0" borderId="0" xfId="0" applyNumberFormat="1" applyFill="1" applyBorder="1" applyAlignment="1" applyProtection="1">
      <alignment vertical="center"/>
    </xf>
    <xf numFmtId="166" fontId="2" fillId="0" borderId="0" xfId="0" applyNumberFormat="1" applyFont="1" applyFill="1" applyBorder="1" applyAlignment="1" applyProtection="1">
      <alignment vertical="center"/>
    </xf>
    <xf numFmtId="0" fontId="0" fillId="0" borderId="0" xfId="0" applyAlignment="1" applyProtection="1">
      <alignment horizontal="center"/>
    </xf>
    <xf numFmtId="0" fontId="1" fillId="0" borderId="0" xfId="0" applyFont="1" applyAlignment="1">
      <alignment horizontal="center" wrapText="1"/>
    </xf>
    <xf numFmtId="0" fontId="0" fillId="0" borderId="0" xfId="0" quotePrefix="1" applyAlignment="1" applyProtection="1">
      <alignment horizontal="center"/>
    </xf>
    <xf numFmtId="2" fontId="0" fillId="0" borderId="0" xfId="0" applyNumberFormat="1" applyAlignment="1" applyProtection="1">
      <alignment horizontal="center"/>
    </xf>
    <xf numFmtId="0" fontId="1" fillId="0" borderId="0" xfId="0" applyFont="1" applyAlignment="1">
      <alignment horizontal="right" wrapText="1"/>
    </xf>
    <xf numFmtId="1" fontId="0" fillId="0" borderId="0" xfId="0" applyNumberFormat="1" applyAlignment="1" applyProtection="1">
      <alignment horizontal="center"/>
    </xf>
    <xf numFmtId="166" fontId="0" fillId="0" borderId="0" xfId="0" applyNumberFormat="1" applyAlignment="1" applyProtection="1">
      <alignment horizontal="right"/>
    </xf>
    <xf numFmtId="165" fontId="0" fillId="0" borderId="0" xfId="0" applyNumberFormat="1" applyAlignment="1" applyProtection="1">
      <alignment horizontal="center"/>
    </xf>
    <xf numFmtId="0" fontId="5" fillId="0" borderId="0" xfId="0" applyFont="1"/>
    <xf numFmtId="0" fontId="0" fillId="0" borderId="0" xfId="0" applyAlignment="1" applyProtection="1"/>
    <xf numFmtId="0" fontId="3" fillId="2" borderId="0" xfId="0" applyFont="1" applyFill="1" applyAlignment="1">
      <alignment horizontal="center" vertical="center"/>
    </xf>
    <xf numFmtId="0" fontId="4" fillId="2" borderId="0" xfId="0" applyFont="1" applyFill="1" applyAlignment="1">
      <alignment horizontal="center" vertical="center"/>
    </xf>
    <xf numFmtId="0" fontId="6"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5" dropStyle="combo" dx="22" fmlaLink="$H$6" fmlaRange="$H$8:$H$1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1927622</xdr:colOff>
      <xdr:row>3</xdr:row>
      <xdr:rowOff>57076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50" y="19050"/>
          <a:ext cx="1904762" cy="5904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9525</xdr:rowOff>
        </xdr:from>
        <xdr:to>
          <xdr:col>3</xdr:col>
          <xdr:colOff>1162050</xdr:colOff>
          <xdr:row>9</xdr:row>
          <xdr:rowOff>95250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3395-8134-4C3D-A459-1D3273FF66DF}">
  <sheetPr>
    <outlinePr showOutlineSymbols="0"/>
    <pageSetUpPr fitToPage="1"/>
  </sheetPr>
  <dimension ref="A5:L42"/>
  <sheetViews>
    <sheetView showGridLines="0" showRowColHeaders="0" showZeros="0" tabSelected="1" showOutlineSymbols="0" zoomScale="90" zoomScaleNormal="90" workbookViewId="0">
      <selection activeCell="G12" sqref="G12"/>
    </sheetView>
  </sheetViews>
  <sheetFormatPr baseColWidth="10" defaultColWidth="11" defaultRowHeight="14.25" x14ac:dyDescent="0.2"/>
  <cols>
    <col min="1" max="1" width="63.625" style="6" customWidth="1"/>
    <col min="2" max="2" width="16.625" style="6" customWidth="1"/>
    <col min="3" max="3" width="9" style="6" customWidth="1"/>
    <col min="4" max="4" width="18.75" style="6" customWidth="1"/>
    <col min="5" max="5" width="11.125" style="6" customWidth="1"/>
    <col min="6" max="6" width="3.125" style="6" customWidth="1"/>
    <col min="7" max="7" width="13.25" style="6" customWidth="1"/>
    <col min="8" max="8" width="11" style="6" hidden="1" customWidth="1"/>
    <col min="9" max="9" width="4.125" style="6" customWidth="1"/>
    <col min="10" max="10" width="11" style="6" customWidth="1"/>
    <col min="11" max="11" width="5" style="6" customWidth="1"/>
    <col min="12" max="12" width="15.75" style="6" customWidth="1"/>
    <col min="13" max="13" width="11" style="6" customWidth="1"/>
    <col min="14" max="16384" width="11" style="6"/>
  </cols>
  <sheetData>
    <row r="5" spans="1:11" ht="41.25" customHeight="1" x14ac:dyDescent="0.2">
      <c r="A5" s="59" t="s">
        <v>64</v>
      </c>
      <c r="B5" s="59"/>
      <c r="C5" s="59"/>
      <c r="D5" s="59"/>
      <c r="E5" s="59"/>
      <c r="F5" s="59"/>
    </row>
    <row r="6" spans="1:11" ht="18" x14ac:dyDescent="0.25">
      <c r="A6" s="5" t="s">
        <v>6</v>
      </c>
      <c r="H6" s="2">
        <v>5</v>
      </c>
      <c r="I6" s="2"/>
    </row>
    <row r="8" spans="1:11" ht="15" x14ac:dyDescent="0.25">
      <c r="A8" s="7" t="s">
        <v>62</v>
      </c>
      <c r="H8" s="6" t="s">
        <v>0</v>
      </c>
    </row>
    <row r="9" spans="1:11" x14ac:dyDescent="0.2">
      <c r="H9" s="6" t="s">
        <v>1</v>
      </c>
    </row>
    <row r="10" spans="1:11" x14ac:dyDescent="0.2">
      <c r="H10" s="6" t="s">
        <v>2</v>
      </c>
    </row>
    <row r="11" spans="1:11" ht="46.5" customHeight="1" x14ac:dyDescent="0.25">
      <c r="A11" s="8" t="s">
        <v>7</v>
      </c>
      <c r="B11" s="9" t="s">
        <v>4</v>
      </c>
      <c r="C11" s="9"/>
      <c r="D11" s="10"/>
      <c r="H11" s="6" t="s">
        <v>3</v>
      </c>
    </row>
    <row r="12" spans="1:11" ht="14.25" customHeight="1" x14ac:dyDescent="0.2">
      <c r="A12" s="11"/>
      <c r="B12" s="11"/>
      <c r="C12" s="11"/>
      <c r="D12" s="11"/>
      <c r="K12" s="56"/>
    </row>
    <row r="13" spans="1:11" ht="14.25" customHeight="1" x14ac:dyDescent="0.25">
      <c r="A13" s="9" t="s">
        <v>8</v>
      </c>
      <c r="B13" s="43"/>
      <c r="C13" s="11" t="s">
        <v>63</v>
      </c>
      <c r="D13" s="11"/>
      <c r="K13" s="56"/>
    </row>
    <row r="14" spans="1:11" ht="14.25" customHeight="1" x14ac:dyDescent="0.2">
      <c r="A14" s="12"/>
      <c r="B14" s="13"/>
      <c r="C14" s="13"/>
      <c r="D14" s="14"/>
    </row>
    <row r="15" spans="1:11" ht="14.25" customHeight="1" x14ac:dyDescent="0.25">
      <c r="A15" s="15" t="s">
        <v>9</v>
      </c>
      <c r="B15" s="3"/>
      <c r="C15" s="13" t="s">
        <v>5</v>
      </c>
      <c r="D15" s="14"/>
    </row>
    <row r="16" spans="1:11" ht="14.25" customHeight="1" x14ac:dyDescent="0.2">
      <c r="A16" s="12" t="s">
        <v>10</v>
      </c>
      <c r="B16" s="44"/>
      <c r="C16" s="13" t="s">
        <v>5</v>
      </c>
      <c r="D16" s="16"/>
    </row>
    <row r="17" spans="1:12" ht="14.25" customHeight="1" x14ac:dyDescent="0.2">
      <c r="A17" s="17" t="s">
        <v>11</v>
      </c>
      <c r="B17" s="3"/>
      <c r="C17" s="13" t="s">
        <v>5</v>
      </c>
      <c r="D17" s="16"/>
    </row>
    <row r="18" spans="1:12" ht="14.25" customHeight="1" x14ac:dyDescent="0.2">
      <c r="A18" s="12" t="s">
        <v>12</v>
      </c>
      <c r="B18" s="4"/>
      <c r="C18" s="13" t="s">
        <v>5</v>
      </c>
      <c r="D18" s="14"/>
    </row>
    <row r="19" spans="1:12" ht="14.25" customHeight="1" x14ac:dyDescent="0.2">
      <c r="A19" s="12"/>
      <c r="B19" s="13"/>
      <c r="C19" s="13"/>
      <c r="D19" s="14"/>
    </row>
    <row r="20" spans="1:12" ht="14.25" customHeight="1" x14ac:dyDescent="0.25">
      <c r="A20" s="18" t="s">
        <v>13</v>
      </c>
      <c r="B20" s="3"/>
      <c r="C20" s="13" t="s">
        <v>5</v>
      </c>
      <c r="D20" s="14"/>
    </row>
    <row r="21" spans="1:12" ht="14.25" customHeight="1" x14ac:dyDescent="0.2">
      <c r="A21" s="19" t="s">
        <v>14</v>
      </c>
      <c r="B21" s="3"/>
      <c r="C21" s="13" t="s">
        <v>5</v>
      </c>
      <c r="D21" s="14"/>
    </row>
    <row r="22" spans="1:12" ht="14.25" customHeight="1" x14ac:dyDescent="0.2">
      <c r="A22" s="17" t="s">
        <v>15</v>
      </c>
      <c r="B22" s="3"/>
      <c r="C22" s="13" t="s">
        <v>5</v>
      </c>
      <c r="D22" s="16"/>
    </row>
    <row r="23" spans="1:12" ht="14.25" customHeight="1" x14ac:dyDescent="0.2">
      <c r="A23" s="12"/>
      <c r="B23" s="13"/>
      <c r="C23" s="13"/>
      <c r="D23" s="14"/>
    </row>
    <row r="24" spans="1:12" ht="46.5" customHeight="1" x14ac:dyDescent="0.25">
      <c r="A24" s="8" t="s">
        <v>55</v>
      </c>
      <c r="B24" s="24" t="s">
        <v>17</v>
      </c>
      <c r="C24" s="22"/>
      <c r="D24" s="23"/>
      <c r="E24" s="57" t="s">
        <v>61</v>
      </c>
      <c r="F24" s="58"/>
      <c r="G24" s="58"/>
      <c r="H24" s="58"/>
      <c r="I24" s="58"/>
      <c r="J24" s="58"/>
      <c r="K24" s="58"/>
      <c r="L24" s="58"/>
    </row>
    <row r="25" spans="1:12" ht="30" customHeight="1" x14ac:dyDescent="0.25">
      <c r="A25" s="12"/>
      <c r="B25" s="13"/>
      <c r="C25" s="13"/>
      <c r="D25" s="14"/>
      <c r="E25" s="48" t="s">
        <v>29</v>
      </c>
      <c r="F25" s="48"/>
      <c r="G25" s="48" t="s">
        <v>30</v>
      </c>
      <c r="H25" s="47"/>
      <c r="I25" s="47"/>
      <c r="J25" s="48" t="s">
        <v>58</v>
      </c>
      <c r="K25" s="48"/>
      <c r="L25" s="51" t="s">
        <v>17</v>
      </c>
    </row>
    <row r="26" spans="1:12" ht="14.25" customHeight="1" x14ac:dyDescent="0.25">
      <c r="A26" s="15" t="s">
        <v>16</v>
      </c>
      <c r="B26" s="13"/>
      <c r="C26" s="13"/>
      <c r="D26" s="14"/>
    </row>
    <row r="27" spans="1:12" ht="14.25" customHeight="1" x14ac:dyDescent="0.2">
      <c r="A27" s="12" t="s">
        <v>18</v>
      </c>
      <c r="B27" s="45">
        <f>'Calculateur test'!I6</f>
        <v>0</v>
      </c>
      <c r="C27" s="13"/>
      <c r="D27" s="14"/>
      <c r="E27" s="52">
        <f>'Calculateur test'!F6</f>
        <v>0</v>
      </c>
      <c r="F27" s="47" t="s">
        <v>59</v>
      </c>
      <c r="G27" s="54">
        <f>'Calculateur test'!G6</f>
        <v>0</v>
      </c>
      <c r="H27" s="47"/>
      <c r="I27" s="47" t="s">
        <v>59</v>
      </c>
      <c r="J27" s="50" t="str">
        <f>IF($H$6=5,"",'Calculateur test'!H6)</f>
        <v/>
      </c>
      <c r="K27" s="49" t="s">
        <v>60</v>
      </c>
      <c r="L27" s="53">
        <f>'Calculateur test'!I6</f>
        <v>0</v>
      </c>
    </row>
    <row r="28" spans="1:12" ht="14.25" customHeight="1" x14ac:dyDescent="0.2">
      <c r="A28" s="12" t="s">
        <v>19</v>
      </c>
      <c r="B28" s="45">
        <f>'Calculateur test'!I7</f>
        <v>0</v>
      </c>
      <c r="C28" s="13"/>
      <c r="D28" s="14"/>
      <c r="E28" s="52">
        <f>'Calculateur test'!F7</f>
        <v>0</v>
      </c>
      <c r="F28" s="47" t="s">
        <v>59</v>
      </c>
      <c r="G28" s="54">
        <f>'Calculateur test'!G7</f>
        <v>0</v>
      </c>
      <c r="H28" s="47"/>
      <c r="I28" s="47" t="s">
        <v>59</v>
      </c>
      <c r="J28" s="50" t="str">
        <f>IF($H$6=5,"",'Calculateur test'!H7)</f>
        <v/>
      </c>
      <c r="K28" s="49" t="s">
        <v>60</v>
      </c>
      <c r="L28" s="53">
        <f>'Calculateur test'!I7</f>
        <v>0</v>
      </c>
    </row>
    <row r="29" spans="1:12" ht="14.25" customHeight="1" x14ac:dyDescent="0.2">
      <c r="A29" s="12" t="s">
        <v>20</v>
      </c>
      <c r="B29" s="45">
        <f>'Calculateur test'!I8</f>
        <v>0</v>
      </c>
      <c r="C29" s="13"/>
      <c r="D29" s="14"/>
      <c r="E29" s="52">
        <f>'Calculateur test'!F8</f>
        <v>0</v>
      </c>
      <c r="F29" s="47" t="s">
        <v>59</v>
      </c>
      <c r="G29" s="54">
        <f>'Calculateur test'!G8</f>
        <v>0</v>
      </c>
      <c r="H29" s="47"/>
      <c r="I29" s="47" t="s">
        <v>59</v>
      </c>
      <c r="J29" s="50" t="str">
        <f>IF($H$6=5,"",'Calculateur test'!H8)</f>
        <v/>
      </c>
      <c r="K29" s="49" t="s">
        <v>60</v>
      </c>
      <c r="L29" s="53">
        <f>'Calculateur test'!I8</f>
        <v>0</v>
      </c>
    </row>
    <row r="30" spans="1:12" ht="14.25" customHeight="1" x14ac:dyDescent="0.2">
      <c r="A30" s="12" t="s">
        <v>21</v>
      </c>
      <c r="B30" s="45">
        <f>'Calculateur test'!I9</f>
        <v>0</v>
      </c>
      <c r="C30" s="13"/>
      <c r="D30" s="14"/>
      <c r="E30" s="52">
        <f>'Calculateur test'!F9</f>
        <v>0</v>
      </c>
      <c r="F30" s="47" t="s">
        <v>59</v>
      </c>
      <c r="G30" s="54">
        <f>'Calculateur test'!G9</f>
        <v>0</v>
      </c>
      <c r="H30" s="47"/>
      <c r="I30" s="47" t="s">
        <v>59</v>
      </c>
      <c r="J30" s="50" t="str">
        <f>IF($H$6=5,"",'Calculateur test'!H9)</f>
        <v/>
      </c>
      <c r="K30" s="49" t="s">
        <v>60</v>
      </c>
      <c r="L30" s="53">
        <f>'Calculateur test'!I9</f>
        <v>0</v>
      </c>
    </row>
    <row r="31" spans="1:12" ht="14.25" customHeight="1" x14ac:dyDescent="0.2">
      <c r="A31" s="12" t="s">
        <v>22</v>
      </c>
      <c r="B31" s="45">
        <f>'Calculateur test'!I10</f>
        <v>0</v>
      </c>
      <c r="C31" s="13"/>
      <c r="D31" s="14"/>
      <c r="E31" s="52">
        <f>'Calculateur test'!F10</f>
        <v>0</v>
      </c>
      <c r="F31" s="47" t="s">
        <v>59</v>
      </c>
      <c r="G31" s="54">
        <f>'Calculateur test'!G10</f>
        <v>0</v>
      </c>
      <c r="H31" s="47"/>
      <c r="I31" s="47" t="s">
        <v>59</v>
      </c>
      <c r="J31" s="50" t="str">
        <f>IF($H$6=5,"",'Calculateur test'!H10)</f>
        <v/>
      </c>
      <c r="K31" s="49" t="s">
        <v>60</v>
      </c>
      <c r="L31" s="53">
        <f>'Calculateur test'!I10</f>
        <v>0</v>
      </c>
    </row>
    <row r="32" spans="1:12" ht="14.25" customHeight="1" x14ac:dyDescent="0.2">
      <c r="A32" s="17" t="s">
        <v>23</v>
      </c>
      <c r="B32" s="45">
        <f>'Calculateur test'!I11</f>
        <v>0</v>
      </c>
      <c r="C32" s="13"/>
      <c r="D32" s="14"/>
      <c r="E32" s="50">
        <f>'Calculateur test'!F11</f>
        <v>0</v>
      </c>
      <c r="F32" s="47" t="s">
        <v>59</v>
      </c>
      <c r="G32" s="54">
        <f>'Calculateur test'!G11</f>
        <v>0</v>
      </c>
      <c r="H32" s="47"/>
      <c r="I32" s="47" t="s">
        <v>59</v>
      </c>
      <c r="J32" s="50" t="str">
        <f>IF($H$6=5,"",'Calculateur test'!H11)</f>
        <v/>
      </c>
      <c r="K32" s="49" t="s">
        <v>60</v>
      </c>
      <c r="L32" s="53">
        <f>'Calculateur test'!I11</f>
        <v>0</v>
      </c>
    </row>
    <row r="33" spans="1:4" ht="14.25" customHeight="1" x14ac:dyDescent="0.2">
      <c r="A33" s="17"/>
      <c r="B33" s="45"/>
      <c r="C33" s="13"/>
      <c r="D33" s="14"/>
    </row>
    <row r="34" spans="1:4" ht="14.25" customHeight="1" x14ac:dyDescent="0.2">
      <c r="A34" s="17" t="s">
        <v>41</v>
      </c>
      <c r="B34" s="45">
        <f>'Calculateur test'!I12</f>
        <v>0</v>
      </c>
      <c r="C34" s="13"/>
      <c r="D34" s="14"/>
    </row>
    <row r="35" spans="1:4" ht="14.25" customHeight="1" x14ac:dyDescent="0.2">
      <c r="D35" s="16"/>
    </row>
    <row r="36" spans="1:4" ht="14.25" customHeight="1" x14ac:dyDescent="0.25">
      <c r="A36" s="25" t="s">
        <v>56</v>
      </c>
      <c r="B36" s="46">
        <f>'Calculateur test'!I13</f>
        <v>0</v>
      </c>
      <c r="C36" s="26"/>
      <c r="D36" s="14"/>
    </row>
    <row r="37" spans="1:4" ht="14.25" customHeight="1" x14ac:dyDescent="0.2">
      <c r="A37" s="12"/>
      <c r="B37" s="13"/>
      <c r="C37" s="13"/>
      <c r="D37" s="14"/>
    </row>
    <row r="38" spans="1:4" ht="14.25" customHeight="1" x14ac:dyDescent="0.25">
      <c r="A38" s="25" t="s">
        <v>57</v>
      </c>
      <c r="B38" s="46">
        <f>'Calculateur test'!I14</f>
        <v>0</v>
      </c>
      <c r="C38" s="26"/>
      <c r="D38" s="14"/>
    </row>
    <row r="39" spans="1:4" x14ac:dyDescent="0.2">
      <c r="A39" s="11"/>
      <c r="B39" s="11"/>
      <c r="C39" s="11"/>
      <c r="D39" s="20"/>
    </row>
    <row r="40" spans="1:4" x14ac:dyDescent="0.2">
      <c r="A40" s="55"/>
    </row>
    <row r="41" spans="1:4" x14ac:dyDescent="0.2">
      <c r="A41" s="21"/>
    </row>
    <row r="42" spans="1:4" x14ac:dyDescent="0.2">
      <c r="A42" s="21"/>
    </row>
  </sheetData>
  <sheetProtection sheet="1" objects="1" scenarios="1"/>
  <mergeCells count="2">
    <mergeCell ref="E24:L24"/>
    <mergeCell ref="A5:F5"/>
  </mergeCells>
  <pageMargins left="0.70866141732283472" right="0.70866141732283472" top="0.74803149606299213" bottom="0.74803149606299213" header="0.31496062992125984" footer="0.31496062992125984"/>
  <pageSetup scale="73"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0</xdr:col>
                    <xdr:colOff>0</xdr:colOff>
                    <xdr:row>8</xdr:row>
                    <xdr:rowOff>9525</xdr:rowOff>
                  </from>
                  <to>
                    <xdr:col>3</xdr:col>
                    <xdr:colOff>1162050</xdr:colOff>
                    <xdr:row>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DE10-BE30-43C8-9489-785DC013985A}">
  <dimension ref="A1:L25"/>
  <sheetViews>
    <sheetView workbookViewId="0">
      <selection activeCell="G11" sqref="G11"/>
    </sheetView>
  </sheetViews>
  <sheetFormatPr baseColWidth="10" defaultColWidth="11" defaultRowHeight="14.25" x14ac:dyDescent="0.2"/>
  <cols>
    <col min="6" max="6" width="14.5" bestFit="1" customWidth="1"/>
    <col min="7" max="7" width="19.625" bestFit="1" customWidth="1"/>
    <col min="9" max="9" width="14.125" bestFit="1" customWidth="1"/>
  </cols>
  <sheetData>
    <row r="1" spans="1:9" ht="15" x14ac:dyDescent="0.25">
      <c r="A1" s="27" t="s">
        <v>24</v>
      </c>
      <c r="B1" s="28"/>
      <c r="C1" s="28"/>
      <c r="D1" s="28"/>
    </row>
    <row r="2" spans="1:9" ht="15" x14ac:dyDescent="0.25">
      <c r="A2" s="1"/>
    </row>
    <row r="3" spans="1:9" ht="15" x14ac:dyDescent="0.25">
      <c r="A3" s="1" t="s">
        <v>25</v>
      </c>
      <c r="C3" s="29"/>
      <c r="D3" s="28">
        <f>'Aide financière potentielle'!H6</f>
        <v>5</v>
      </c>
      <c r="E3" t="s">
        <v>26</v>
      </c>
    </row>
    <row r="4" spans="1:9" ht="15" x14ac:dyDescent="0.25">
      <c r="A4" s="1"/>
    </row>
    <row r="5" spans="1:9" ht="15" x14ac:dyDescent="0.25">
      <c r="A5" s="1" t="s">
        <v>27</v>
      </c>
      <c r="E5" s="30" t="s">
        <v>28</v>
      </c>
      <c r="F5" s="31" t="s">
        <v>29</v>
      </c>
      <c r="G5" s="1" t="s">
        <v>30</v>
      </c>
      <c r="H5" s="1" t="s">
        <v>31</v>
      </c>
      <c r="I5" s="1" t="s">
        <v>17</v>
      </c>
    </row>
    <row r="6" spans="1:9" ht="15" x14ac:dyDescent="0.25">
      <c r="A6" t="s">
        <v>32</v>
      </c>
      <c r="C6" s="32">
        <f>'Aide financière potentielle'!B13</f>
        <v>0</v>
      </c>
      <c r="E6" s="30">
        <v>1</v>
      </c>
      <c r="F6">
        <f>IF(D3=1,B20,IF(D3=2,C20,IF(D3=3,D20,IF(D3=4,E20,0))))</f>
        <v>0</v>
      </c>
      <c r="G6" s="33">
        <f>C8+C9</f>
        <v>0</v>
      </c>
      <c r="H6" s="34">
        <v>33</v>
      </c>
      <c r="I6" s="35">
        <f t="shared" ref="I6:I11" si="0">ROUND(F6*G6*(H6/100),2)</f>
        <v>0</v>
      </c>
    </row>
    <row r="7" spans="1:9" ht="15" x14ac:dyDescent="0.25">
      <c r="A7" t="s">
        <v>33</v>
      </c>
      <c r="C7" s="32">
        <f>'Aide financière potentielle'!B15</f>
        <v>0</v>
      </c>
      <c r="E7" s="30">
        <v>2</v>
      </c>
      <c r="F7">
        <f>IF(D3=1,B21,IF(D3=2,C21,IF(D3=3,D21,IF(D3=4,E21,0))))</f>
        <v>0</v>
      </c>
      <c r="G7" s="33">
        <f>C7+C11</f>
        <v>0</v>
      </c>
      <c r="H7" s="34">
        <v>33</v>
      </c>
      <c r="I7" s="35">
        <f t="shared" si="0"/>
        <v>0</v>
      </c>
    </row>
    <row r="8" spans="1:9" ht="15" x14ac:dyDescent="0.25">
      <c r="A8" t="s">
        <v>34</v>
      </c>
      <c r="C8" s="32">
        <f>'Aide financière potentielle'!B16</f>
        <v>0</v>
      </c>
      <c r="E8" s="30" t="s">
        <v>35</v>
      </c>
      <c r="F8">
        <f>IF(D3=1,B22,IF(D3=2,C22,IF(D3=3,D22,IF(D3=4,E22,0))))</f>
        <v>0</v>
      </c>
      <c r="G8" s="33">
        <f>C7-C10</f>
        <v>0</v>
      </c>
      <c r="H8" s="34">
        <v>50</v>
      </c>
      <c r="I8" s="35">
        <f t="shared" si="0"/>
        <v>0</v>
      </c>
    </row>
    <row r="9" spans="1:9" ht="15" x14ac:dyDescent="0.25">
      <c r="A9" t="s">
        <v>36</v>
      </c>
      <c r="C9" s="32">
        <f>'Aide financière potentielle'!B17</f>
        <v>0</v>
      </c>
      <c r="E9" s="30" t="s">
        <v>37</v>
      </c>
      <c r="F9">
        <f>IF(D3=1,B23,IF(D3=2,C23,IF(D3=3,D23,IF(D3=4,E23,0))))</f>
        <v>0</v>
      </c>
      <c r="G9" s="33">
        <f>C11-C13</f>
        <v>0</v>
      </c>
      <c r="H9" s="34">
        <v>50</v>
      </c>
      <c r="I9" s="35">
        <f t="shared" si="0"/>
        <v>0</v>
      </c>
    </row>
    <row r="10" spans="1:9" ht="15" x14ac:dyDescent="0.25">
      <c r="A10" t="s">
        <v>38</v>
      </c>
      <c r="C10" s="32">
        <f>'Aide financière potentielle'!B18</f>
        <v>0</v>
      </c>
      <c r="E10" s="30">
        <v>4</v>
      </c>
      <c r="F10">
        <f>IF(D3=1,B24,IF(D3=2,C24,IF(D3=3,D24,IF(D3=4,E24,0))))</f>
        <v>0</v>
      </c>
      <c r="G10" s="33">
        <f>IF(C8=0,0,(C8-ROUND(C8*(C10/C7),1)))+IF(C12=0,0,(C12-ROUND(C12*(C13/C11),1)))</f>
        <v>0</v>
      </c>
      <c r="H10" s="34">
        <v>50</v>
      </c>
      <c r="I10" s="35">
        <f t="shared" si="0"/>
        <v>0</v>
      </c>
    </row>
    <row r="11" spans="1:9" ht="15.75" thickBot="1" x14ac:dyDescent="0.3">
      <c r="A11" t="s">
        <v>39</v>
      </c>
      <c r="C11" s="32">
        <f>'Aide financière potentielle'!B20</f>
        <v>0</v>
      </c>
      <c r="E11" s="30">
        <v>5</v>
      </c>
      <c r="F11">
        <f>IF(D3=1,B25,IF(D3=2,C25,IF(D3=3,D25,IF(D3=4,E25,0))))</f>
        <v>0</v>
      </c>
      <c r="G11" s="33">
        <f>C6*10000</f>
        <v>0</v>
      </c>
      <c r="H11" s="34">
        <v>1</v>
      </c>
      <c r="I11" s="36">
        <f t="shared" si="0"/>
        <v>0</v>
      </c>
    </row>
    <row r="12" spans="1:9" ht="15" x14ac:dyDescent="0.25">
      <c r="A12" t="s">
        <v>40</v>
      </c>
      <c r="C12" s="32">
        <f>'Aide financière potentielle'!B21</f>
        <v>0</v>
      </c>
      <c r="H12" s="30" t="s">
        <v>41</v>
      </c>
      <c r="I12" s="35">
        <f>SUM(I6:I11)</f>
        <v>0</v>
      </c>
    </row>
    <row r="13" spans="1:9" ht="15" x14ac:dyDescent="0.25">
      <c r="A13" t="s">
        <v>42</v>
      </c>
      <c r="C13" s="32">
        <f>'Aide financière potentielle'!B22</f>
        <v>0</v>
      </c>
      <c r="H13" s="30" t="s">
        <v>43</v>
      </c>
      <c r="I13" s="35">
        <f>IF(I12&lt;1500,0,IF(I12&gt;50000,50000,I12))</f>
        <v>0</v>
      </c>
    </row>
    <row r="14" spans="1:9" ht="15" x14ac:dyDescent="0.25">
      <c r="H14" s="30" t="s">
        <v>44</v>
      </c>
      <c r="I14" s="35">
        <f>ROUND(I13*0.4,2)</f>
        <v>0</v>
      </c>
    </row>
    <row r="17" spans="1:12" ht="15" x14ac:dyDescent="0.25">
      <c r="A17" s="1" t="s">
        <v>45</v>
      </c>
    </row>
    <row r="19" spans="1:12" ht="15" x14ac:dyDescent="0.25">
      <c r="A19" s="37" t="s">
        <v>28</v>
      </c>
      <c r="B19" s="38" t="s">
        <v>46</v>
      </c>
      <c r="C19" s="38" t="s">
        <v>47</v>
      </c>
      <c r="D19" s="38" t="s">
        <v>48</v>
      </c>
      <c r="E19" s="39" t="s">
        <v>49</v>
      </c>
      <c r="F19" s="1"/>
      <c r="G19" s="1" t="s">
        <v>50</v>
      </c>
      <c r="H19" s="1"/>
      <c r="I19" s="1"/>
      <c r="J19" s="1"/>
      <c r="K19" s="1"/>
      <c r="L19" s="1"/>
    </row>
    <row r="20" spans="1:12" ht="15" x14ac:dyDescent="0.25">
      <c r="A20" s="40">
        <v>1</v>
      </c>
      <c r="B20" s="41">
        <v>240</v>
      </c>
      <c r="C20" s="41">
        <v>328</v>
      </c>
      <c r="D20" s="42">
        <v>436</v>
      </c>
      <c r="E20">
        <v>532</v>
      </c>
      <c r="G20" t="s">
        <v>46</v>
      </c>
      <c r="H20" t="s">
        <v>51</v>
      </c>
    </row>
    <row r="21" spans="1:12" ht="15" x14ac:dyDescent="0.25">
      <c r="A21" s="40">
        <v>2</v>
      </c>
      <c r="B21" s="41">
        <v>70</v>
      </c>
      <c r="C21" s="41">
        <v>76</v>
      </c>
      <c r="D21" s="41">
        <v>83</v>
      </c>
      <c r="E21">
        <v>89</v>
      </c>
      <c r="G21" t="s">
        <v>47</v>
      </c>
      <c r="H21" t="s">
        <v>52</v>
      </c>
    </row>
    <row r="22" spans="1:12" ht="15" x14ac:dyDescent="0.25">
      <c r="A22" s="40" t="s">
        <v>35</v>
      </c>
      <c r="B22" s="41">
        <v>15</v>
      </c>
      <c r="C22" s="41">
        <v>29</v>
      </c>
      <c r="D22" s="41">
        <v>46</v>
      </c>
      <c r="E22">
        <v>61</v>
      </c>
      <c r="G22" t="s">
        <v>48</v>
      </c>
      <c r="H22" t="s">
        <v>53</v>
      </c>
    </row>
    <row r="23" spans="1:12" ht="15" x14ac:dyDescent="0.25">
      <c r="A23" s="40" t="s">
        <v>37</v>
      </c>
      <c r="B23" s="41">
        <v>96</v>
      </c>
      <c r="C23" s="41">
        <v>124</v>
      </c>
      <c r="D23" s="41">
        <v>137</v>
      </c>
      <c r="E23">
        <v>163</v>
      </c>
      <c r="G23" t="s">
        <v>49</v>
      </c>
      <c r="H23" t="s">
        <v>54</v>
      </c>
    </row>
    <row r="24" spans="1:12" ht="15" x14ac:dyDescent="0.25">
      <c r="A24" s="40">
        <v>4</v>
      </c>
      <c r="B24" s="41">
        <v>14</v>
      </c>
      <c r="C24" s="41">
        <v>23</v>
      </c>
      <c r="D24" s="41">
        <v>35</v>
      </c>
      <c r="E24">
        <v>44</v>
      </c>
    </row>
    <row r="25" spans="1:12" ht="15" x14ac:dyDescent="0.25">
      <c r="A25" s="40">
        <v>5</v>
      </c>
      <c r="B25" s="41">
        <v>0.46</v>
      </c>
      <c r="C25" s="41">
        <v>0.57999999999999996</v>
      </c>
      <c r="D25" s="41">
        <v>0.69</v>
      </c>
      <c r="E25">
        <v>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t xmlns="6af7f877-3b7a-44de-ad73-6e01acc5b4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8523A856CA9F46AFAF4B8C453BC09E" ma:contentTypeVersion="9" ma:contentTypeDescription="Crée un document." ma:contentTypeScope="" ma:versionID="ecbe95651cab2b315d0af85c40662a6f">
  <xsd:schema xmlns:xsd="http://www.w3.org/2001/XMLSchema" xmlns:xs="http://www.w3.org/2001/XMLSchema" xmlns:p="http://schemas.microsoft.com/office/2006/metadata/properties" xmlns:ns2="6af7f877-3b7a-44de-ad73-6e01acc5b478" xmlns:ns3="b0f73708-6a69-4c87-88f1-37c46fef7a1b" targetNamespace="http://schemas.microsoft.com/office/2006/metadata/properties" ma:root="true" ma:fieldsID="f10b6c7a7bc31b6d955bef39aa4700ea" ns2:_="" ns3:_="">
    <xsd:import namespace="6af7f877-3b7a-44de-ad73-6e01acc5b478"/>
    <xsd:import namespace="b0f73708-6a69-4c87-88f1-37c46fef7a1b"/>
    <xsd:element name="properties">
      <xsd:complexType>
        <xsd:sequence>
          <xsd:element name="documentManagement">
            <xsd:complexType>
              <xsd:all>
                <xsd:element ref="ns2:MediaServiceMetadata" minOccurs="0"/>
                <xsd:element ref="ns2:MediaServiceFastMetadata" minOccurs="0"/>
                <xsd:element ref="ns2:Statut"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7f877-3b7a-44de-ad73-6e01acc5b4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t" ma:index="10" nillable="true" ma:displayName="Statut" ma:format="Dropdown" ma:internalName="Statut">
      <xsd:simpleType>
        <xsd:restriction base="dms:Choice">
          <xsd:enumeration value="Non débuté"/>
          <xsd:enumeration value="En cours"/>
          <xsd:enumeration value="En attente"/>
          <xsd:enumeration value="En validation"/>
          <xsd:enumeration value="Terminé"/>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f73708-6a69-4c87-88f1-37c46fef7a1b"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7E201B-6B14-45C2-90A4-4EB9A4D3A71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0f73708-6a69-4c87-88f1-37c46fef7a1b"/>
    <ds:schemaRef ds:uri="6af7f877-3b7a-44de-ad73-6e01acc5b478"/>
    <ds:schemaRef ds:uri="http://www.w3.org/XML/1998/namespace"/>
    <ds:schemaRef ds:uri="http://purl.org/dc/dcmitype/"/>
  </ds:schemaRefs>
</ds:datastoreItem>
</file>

<file path=customXml/itemProps2.xml><?xml version="1.0" encoding="utf-8"?>
<ds:datastoreItem xmlns:ds="http://schemas.openxmlformats.org/officeDocument/2006/customXml" ds:itemID="{6B05AEFE-C9FF-4F4C-83ED-2D762805A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7f877-3b7a-44de-ad73-6e01acc5b478"/>
    <ds:schemaRef ds:uri="b0f73708-6a69-4c87-88f1-37c46fef7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B6015B-D8E3-4968-96D2-F9E4AB8BBB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Aide financière potentielle</vt:lpstr>
      <vt:lpstr>Calculateur test</vt:lpstr>
      <vt:lpstr>'Aide financière potentielle'!Zone_d_impression</vt:lpstr>
    </vt:vector>
  </TitlesOfParts>
  <Company>La Financiere agricole du Quebec (FADQ)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Calculateur Aide-financière potentielle (Février 2022)</dc:title>
  <dc:subject>Outil de calcul pour l'estimation de l'aide financière potentielle</dc:subject>
  <dc:creator>Direction de l'intégration des programmes - FADQ</dc:creator>
  <cp:lastModifiedBy>Arsenault, Francis</cp:lastModifiedBy>
  <cp:lastPrinted>2022-02-22T16:39:38Z</cp:lastPrinted>
  <dcterms:created xsi:type="dcterms:W3CDTF">2022-01-27T13:09:34Z</dcterms:created>
  <dcterms:modified xsi:type="dcterms:W3CDTF">2022-02-28T19:56:37Z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0x010100D78523A856CA9F46AFAF4B8C453BC09E</vt:lpwstr>
  </property>
</Properties>
</file>